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O:\Anthony\Water Update April 2023\"/>
    </mc:Choice>
  </mc:AlternateContent>
  <xr:revisionPtr revIDLastSave="0" documentId="13_ncr:1_{1BC828A8-667B-44F6-B4FE-BCAE9BA62E05}"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1" l="1"/>
  <c r="G12" i="1" l="1"/>
  <c r="D12" i="1"/>
  <c r="J10" i="1"/>
  <c r="J11" i="1"/>
  <c r="J12" i="1"/>
  <c r="K12" i="1"/>
  <c r="L12" i="1" s="1"/>
  <c r="K10" i="1"/>
  <c r="L10" i="1" s="1"/>
  <c r="K20" i="1"/>
  <c r="L20" i="1" s="1"/>
  <c r="K19" i="1"/>
  <c r="L19" i="1" s="1"/>
  <c r="K18" i="1"/>
  <c r="L18" i="1" s="1"/>
  <c r="K15" i="1"/>
  <c r="L15" i="1" s="1"/>
  <c r="K9" i="1"/>
  <c r="L9" i="1" s="1"/>
  <c r="K11" i="1"/>
  <c r="L11" i="1" s="1"/>
  <c r="K13" i="1"/>
  <c r="L13" i="1" s="1"/>
  <c r="K8" i="1"/>
  <c r="L8" i="1" s="1"/>
  <c r="K7" i="1"/>
  <c r="L7" i="1" s="1"/>
  <c r="K5" i="1"/>
  <c r="L5" i="1" s="1"/>
  <c r="K14" i="1"/>
  <c r="L14" i="1" s="1"/>
  <c r="K16" i="1"/>
  <c r="L16" i="1" s="1"/>
  <c r="K21" i="1"/>
  <c r="L21" i="1" s="1"/>
  <c r="K22" i="1"/>
  <c r="L22" i="1" s="1"/>
  <c r="K23" i="1"/>
  <c r="L23" i="1" s="1"/>
  <c r="K24" i="1"/>
  <c r="L24" i="1" s="1"/>
  <c r="K25" i="1"/>
  <c r="L25" i="1" s="1"/>
  <c r="K26" i="1"/>
  <c r="L26" i="1" s="1"/>
  <c r="K6" i="1"/>
  <c r="L6" i="1" s="1"/>
  <c r="J7" i="1"/>
  <c r="J8" i="1"/>
  <c r="J9" i="1"/>
  <c r="J13" i="1"/>
  <c r="J14" i="1"/>
  <c r="J15" i="1"/>
  <c r="J16" i="1"/>
  <c r="J18" i="1"/>
  <c r="J19" i="1"/>
  <c r="J20" i="1"/>
  <c r="J21" i="1"/>
  <c r="J22" i="1"/>
  <c r="J23" i="1"/>
  <c r="J24" i="1"/>
  <c r="J25" i="1"/>
  <c r="J26" i="1"/>
  <c r="J6" i="1"/>
  <c r="J5" i="1"/>
  <c r="D13" i="1"/>
  <c r="G22" i="1" l="1"/>
  <c r="G23" i="1"/>
  <c r="G24" i="1"/>
  <c r="G25" i="1"/>
  <c r="G26" i="1"/>
  <c r="G21" i="1"/>
  <c r="G16" i="1"/>
  <c r="G14" i="1"/>
  <c r="G10" i="1"/>
  <c r="G6" i="1"/>
  <c r="D18" i="1"/>
  <c r="D19" i="1"/>
  <c r="D20" i="1"/>
  <c r="D21" i="1"/>
  <c r="D22" i="1"/>
  <c r="D23" i="1"/>
  <c r="D24" i="1"/>
  <c r="D25" i="1"/>
  <c r="D26" i="1"/>
  <c r="D6" i="1"/>
  <c r="D7" i="1"/>
  <c r="D8" i="1"/>
  <c r="D9" i="1"/>
  <c r="D10" i="1"/>
  <c r="D11" i="1"/>
  <c r="D14" i="1"/>
  <c r="D15" i="1"/>
  <c r="D16" i="1"/>
  <c r="D5" i="1"/>
</calcChain>
</file>

<file path=xl/sharedStrings.xml><?xml version="1.0" encoding="utf-8"?>
<sst xmlns="http://schemas.openxmlformats.org/spreadsheetml/2006/main" count="98" uniqueCount="58">
  <si>
    <t>Water company</t>
  </si>
  <si>
    <t>Affinity Water</t>
  </si>
  <si>
    <t>Bristol Water</t>
  </si>
  <si>
    <t>Cambridge Water</t>
  </si>
  <si>
    <t>Essex &amp; Suffolk Water</t>
  </si>
  <si>
    <t>Portsmouth Water</t>
  </si>
  <si>
    <t>Bournemouth Water</t>
  </si>
  <si>
    <t>South East Water</t>
  </si>
  <si>
    <t>Southern Water</t>
  </si>
  <si>
    <t>Thames Water</t>
  </si>
  <si>
    <t>Wessex Water</t>
  </si>
  <si>
    <t>Severn Trent Water</t>
  </si>
  <si>
    <t>N/A</t>
  </si>
  <si>
    <t>Notes</t>
  </si>
  <si>
    <t>ESW will waive their charge if a property consumes no more than 105l per person per day</t>
  </si>
  <si>
    <t>SESW will offer a % discount on their charge based on various water efficiency measures, see their charges scheme document for full details.</t>
  </si>
  <si>
    <t>Dwr Cymru Welsh Water</t>
  </si>
  <si>
    <t>South West Water</t>
  </si>
  <si>
    <t>United Utilities</t>
  </si>
  <si>
    <t>Yorkshire Water</t>
  </si>
  <si>
    <t>Northumbrian Water</t>
  </si>
  <si>
    <t>South Staffs Water</t>
  </si>
  <si>
    <t>Scottish Water</t>
  </si>
  <si>
    <t>Not regulated by Ofwat</t>
  </si>
  <si>
    <t>Hartlepool Water</t>
  </si>
  <si>
    <t>Anglian Water</t>
  </si>
  <si>
    <t>CW's charge reduces by 40% if a property consumes no more than 100l per person per day</t>
  </si>
  <si>
    <t>SS's charge reduces by 40% if a property consumes no more than 100l per person per day</t>
  </si>
  <si>
    <t>PW's charge reduces by 50% if a property consumes no more than 100l per person per day</t>
  </si>
  <si>
    <t>SES Water</t>
  </si>
  <si>
    <t>Hafren Dyfrdwy</t>
  </si>
  <si>
    <t>(For comparison 2017-18 standard charges across all companies were £365.45 max for each discipline with no discounting)</t>
  </si>
  <si>
    <t>Offset discount is all for potable water, so no discount on drainage where another company provides potable connections</t>
  </si>
  <si>
    <t>UU's potable charge will reduce to £30 if a property consumes no more than 100l per person per day.  The sewerage charge will reduce to £28 if no surface water connection to the public sewer.</t>
  </si>
  <si>
    <t>POTABLE</t>
  </si>
  <si>
    <t>SEWERAGE</t>
  </si>
  <si>
    <t>INCOME OFFSET DISCOUNT</t>
  </si>
  <si>
    <r>
      <rPr>
        <b/>
        <sz val="11"/>
        <rFont val="Calibri"/>
        <family val="2"/>
        <scheme val="minor"/>
      </rPr>
      <t xml:space="preserve">(when </t>
    </r>
    <r>
      <rPr>
        <b/>
        <sz val="11"/>
        <color rgb="FFFF0000"/>
        <rFont val="Calibri"/>
        <family val="2"/>
        <scheme val="minor"/>
      </rPr>
      <t xml:space="preserve">not </t>
    </r>
    <r>
      <rPr>
        <b/>
        <sz val="11"/>
        <rFont val="Calibri"/>
        <family val="2"/>
        <scheme val="minor"/>
      </rPr>
      <t>mixing regions)</t>
    </r>
  </si>
  <si>
    <r>
      <t xml:space="preserve">(when </t>
    </r>
    <r>
      <rPr>
        <b/>
        <sz val="11"/>
        <color rgb="FFFF0000"/>
        <rFont val="Calibri"/>
        <family val="2"/>
        <scheme val="minor"/>
      </rPr>
      <t>not</t>
    </r>
    <r>
      <rPr>
        <b/>
        <sz val="11"/>
        <rFont val="Calibri"/>
        <family val="2"/>
        <scheme val="minor"/>
      </rPr>
      <t xml:space="preserve"> mixing regions)</t>
    </r>
  </si>
  <si>
    <t>NET COSTS AFTER DISCOUNT</t>
  </si>
  <si>
    <t>Old 2021-22 offset</t>
  </si>
  <si>
    <t>AfW's charge reduces to £282 if a property consumes no more than 110l per person per day</t>
  </si>
  <si>
    <t>Offset discount comprises -£408 potable and -£194 drainage so the latter discount does not apply if no connection to SWW sewerage.</t>
  </si>
  <si>
    <t>Possible 75% discount on charge for selected developments that are large enough to trigger reinforcement and consume no more than 110l per person per day.</t>
  </si>
  <si>
    <t>NW will waive their potable charge if a property consumes no more than 105l per person per day, and waive their sewerage charge for sites that discharge no surface water to the public sewer.</t>
  </si>
  <si>
    <t>STW offer various discounts, to their potable charge if a property consumes no more than 100l per person per day, and to their sewerage charge for sustainable drainage systems.  Offset discount comprises -£474.37 potable and -£72.91 drainage so the latter discount does not apply if no connection to STW sewerage.</t>
  </si>
  <si>
    <t>SEW's charge reduces to £583 if eco-connections are used.</t>
  </si>
  <si>
    <t>Offset discount comprises -£213 potable and -£193 drainage so the latter discount does not apply if no connection to SW sewerage.  SW will add an additional discount of £230 to the potable charge if a property consumes no more than 110l per person per day.</t>
  </si>
  <si>
    <t>Offset discount comprises -£117.41 potable and -£146.08 drainage so the latter discount does not apply if no connection to WW sewerage.  WW will offer various discounts to the sewerage charge for sustainable drainage systems and zero surface water discharge.</t>
  </si>
  <si>
    <t>YW will offer a % discount to their charges if a property consumes less than 125l per person per day.</t>
  </si>
  <si>
    <t>Offset discount has been replaced from April 2022 with tiered environmental discounting.  Tier 1 discount is £200 per unit if a property consumes less than 110l per person per day.  Tier 2 discount is £1,000 per unit if water reuse technology (e.g. rainwater harvesting or greywater recycling) captures at least 50l per property per day for reuse.  Tier 3 discount is £1,800 per unit if development achieves water neutrality by retrofitting water saving devices and fixing internal plumbing wastage leaks across existing homes and businesses in the same water resource zone.  These tiers are not cumulative, i.e. only the highest discount applies.  TW will also offer a £25 discount for sites that remove (or almost remove) surface water discharge via SUDS or similar.</t>
  </si>
  <si>
    <t>Infrastructure charges 2023-24</t>
  </si>
  <si>
    <t>2023-24 potable charge</t>
  </si>
  <si>
    <t>Old 2022-23 charge</t>
  </si>
  <si>
    <t>Change from 2022-23</t>
  </si>
  <si>
    <t>2023-24 sewerage charge</t>
  </si>
  <si>
    <t>2023-24 offset discount</t>
  </si>
  <si>
    <t>NET CHANGE FROM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</si>
</sst>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10" x14ac:knownFonts="1">
    <font>
      <sz val="11"/>
      <color theme="1"/>
      <name val="Calibri"/>
      <family val="2"/>
      <scheme val="minor"/>
    </font>
    <font>
      <b/>
      <sz val="11"/>
      <color theme="1"/>
      <name val="Calibri"/>
      <family val="2"/>
      <scheme val="minor"/>
    </font>
    <font>
      <b/>
      <sz val="14"/>
      <color theme="1"/>
      <name val="Calibri"/>
      <family val="2"/>
      <scheme val="minor"/>
    </font>
    <font>
      <sz val="8"/>
      <color rgb="FF1A1A1A"/>
      <name val="Segoe UI"/>
      <family val="2"/>
    </font>
    <font>
      <sz val="11"/>
      <color rgb="FFFF0000"/>
      <name val="Calibri"/>
      <family val="2"/>
      <scheme val="minor"/>
    </font>
    <font>
      <sz val="8"/>
      <name val="Calibri"/>
      <family val="2"/>
      <scheme val="minor"/>
    </font>
    <font>
      <sz val="11"/>
      <name val="Calibri"/>
      <family val="2"/>
      <scheme val="minor"/>
    </font>
    <font>
      <sz val="11"/>
      <color rgb="FF0070C0"/>
      <name val="Calibri"/>
      <family val="2"/>
      <scheme val="minor"/>
    </font>
    <font>
      <b/>
      <sz val="11"/>
      <color rgb="FFFF0000"/>
      <name val="Calibri"/>
      <family val="2"/>
      <scheme val="minor"/>
    </font>
    <font>
      <b/>
      <sz val="11"/>
      <name val="Calibri"/>
      <family val="2"/>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bottom style="medium">
        <color auto="1"/>
      </bottom>
      <diagonal/>
    </border>
  </borders>
  <cellStyleXfs count="1">
    <xf numFmtId="0" fontId="0" fillId="0" borderId="0"/>
  </cellStyleXfs>
  <cellXfs count="54">
    <xf numFmtId="0" fontId="0" fillId="0" borderId="0" xfId="0"/>
    <xf numFmtId="0" fontId="0" fillId="0" borderId="0" xfId="0" applyAlignment="1">
      <alignment horizontal="right"/>
    </xf>
    <xf numFmtId="0" fontId="2" fillId="0" borderId="0" xfId="0" applyFont="1"/>
    <xf numFmtId="0" fontId="0" fillId="0" borderId="1" xfId="0" applyBorder="1"/>
    <xf numFmtId="0" fontId="3" fillId="0" borderId="0" xfId="0" applyFont="1"/>
    <xf numFmtId="164" fontId="0" fillId="0" borderId="1" xfId="0" applyNumberFormat="1" applyBorder="1" applyAlignment="1">
      <alignment horizontal="right"/>
    </xf>
    <xf numFmtId="0" fontId="4" fillId="0" borderId="1" xfId="0" applyFont="1" applyBorder="1"/>
    <xf numFmtId="164" fontId="0" fillId="0" borderId="1" xfId="0" applyNumberFormat="1" applyBorder="1"/>
    <xf numFmtId="0" fontId="0" fillId="0" borderId="0" xfId="0" applyAlignment="1">
      <alignment vertical="top"/>
    </xf>
    <xf numFmtId="0" fontId="4" fillId="0" borderId="0" xfId="0" applyFont="1"/>
    <xf numFmtId="0" fontId="1" fillId="0" borderId="2" xfId="0" applyFont="1" applyBorder="1" applyAlignment="1">
      <alignment horizontal="right"/>
    </xf>
    <xf numFmtId="0" fontId="1" fillId="0" borderId="3" xfId="0" applyFont="1" applyBorder="1" applyAlignment="1">
      <alignment horizontal="right"/>
    </xf>
    <xf numFmtId="0" fontId="1" fillId="0" borderId="4" xfId="0" applyFont="1" applyBorder="1" applyAlignment="1">
      <alignment horizontal="right"/>
    </xf>
    <xf numFmtId="164" fontId="0" fillId="0" borderId="5" xfId="0" applyNumberFormat="1" applyBorder="1"/>
    <xf numFmtId="164" fontId="0" fillId="0" borderId="5" xfId="0" applyNumberFormat="1" applyBorder="1" applyAlignment="1">
      <alignment horizontal="right"/>
    </xf>
    <xf numFmtId="164" fontId="0" fillId="0" borderId="7" xfId="0" applyNumberFormat="1" applyBorder="1"/>
    <xf numFmtId="164" fontId="0" fillId="0" borderId="8" xfId="0" applyNumberFormat="1" applyBorder="1"/>
    <xf numFmtId="2" fontId="0" fillId="0" borderId="5" xfId="0" applyNumberFormat="1" applyBorder="1" applyAlignment="1">
      <alignment horizontal="right"/>
    </xf>
    <xf numFmtId="164" fontId="0" fillId="0" borderId="6" xfId="0" applyNumberFormat="1" applyBorder="1" applyAlignment="1">
      <alignment horizontal="right"/>
    </xf>
    <xf numFmtId="2" fontId="0" fillId="0" borderId="7" xfId="0" applyNumberFormat="1" applyBorder="1" applyAlignment="1">
      <alignment horizontal="right"/>
    </xf>
    <xf numFmtId="164" fontId="0" fillId="0" borderId="9" xfId="0" applyNumberFormat="1" applyBorder="1" applyAlignment="1">
      <alignment horizontal="right"/>
    </xf>
    <xf numFmtId="2" fontId="0" fillId="0" borderId="5" xfId="0" applyNumberFormat="1" applyBorder="1"/>
    <xf numFmtId="2" fontId="0" fillId="0" borderId="7" xfId="0" applyNumberFormat="1" applyBorder="1"/>
    <xf numFmtId="0" fontId="1" fillId="0" borderId="3" xfId="0" applyFont="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5" xfId="0" applyBorder="1" applyAlignment="1">
      <alignment vertical="top"/>
    </xf>
    <xf numFmtId="0" fontId="0" fillId="0" borderId="7" xfId="0" applyBorder="1"/>
    <xf numFmtId="0" fontId="0" fillId="0" borderId="8" xfId="0" applyBorder="1"/>
    <xf numFmtId="0" fontId="0" fillId="0" borderId="9" xfId="0" applyBorder="1"/>
    <xf numFmtId="0" fontId="1" fillId="0" borderId="10" xfId="0" applyFont="1" applyBorder="1"/>
    <xf numFmtId="0" fontId="0" fillId="0" borderId="11" xfId="0" applyBorder="1"/>
    <xf numFmtId="0" fontId="0" fillId="0" borderId="12" xfId="0" applyBorder="1"/>
    <xf numFmtId="0" fontId="6" fillId="0" borderId="1" xfId="0" applyFont="1" applyBorder="1"/>
    <xf numFmtId="164" fontId="6" fillId="0" borderId="1" xfId="0" applyNumberFormat="1" applyFont="1" applyBorder="1" applyAlignment="1">
      <alignment horizontal="right"/>
    </xf>
    <xf numFmtId="0" fontId="0" fillId="0" borderId="11" xfId="0" applyBorder="1" applyAlignment="1">
      <alignment vertical="center"/>
    </xf>
    <xf numFmtId="2" fontId="0" fillId="0" borderId="5" xfId="0" applyNumberFormat="1" applyBorder="1" applyAlignment="1">
      <alignment vertical="center"/>
    </xf>
    <xf numFmtId="164" fontId="0" fillId="0" borderId="6" xfId="0" applyNumberFormat="1" applyBorder="1" applyAlignment="1">
      <alignment horizontal="right" vertical="center"/>
    </xf>
    <xf numFmtId="2" fontId="0" fillId="0" borderId="5" xfId="0" applyNumberFormat="1" applyBorder="1" applyAlignment="1">
      <alignment horizontal="right" vertical="center"/>
    </xf>
    <xf numFmtId="164" fontId="0" fillId="0" borderId="5" xfId="0" applyNumberFormat="1" applyBorder="1" applyAlignment="1">
      <alignment vertical="center"/>
    </xf>
    <xf numFmtId="164" fontId="0" fillId="0" borderId="1" xfId="0" applyNumberFormat="1" applyBorder="1" applyAlignment="1">
      <alignment vertical="center"/>
    </xf>
    <xf numFmtId="164" fontId="0" fillId="0" borderId="11" xfId="0" applyNumberFormat="1" applyBorder="1"/>
    <xf numFmtId="164" fontId="0" fillId="0" borderId="11" xfId="0" applyNumberFormat="1" applyBorder="1" applyAlignment="1">
      <alignment horizontal="right"/>
    </xf>
    <xf numFmtId="164" fontId="0" fillId="0" borderId="12" xfId="0" applyNumberFormat="1" applyBorder="1"/>
    <xf numFmtId="0" fontId="7" fillId="2" borderId="0" xfId="0" applyFont="1" applyFill="1" applyAlignment="1">
      <alignment horizontal="center"/>
    </xf>
    <xf numFmtId="0" fontId="9" fillId="2" borderId="10" xfId="0" applyFont="1" applyFill="1" applyBorder="1" applyAlignment="1">
      <alignment horizontal="center"/>
    </xf>
    <xf numFmtId="0" fontId="7" fillId="0" borderId="0" xfId="0" applyFont="1" applyAlignment="1">
      <alignment horizontal="center"/>
    </xf>
    <xf numFmtId="0" fontId="8" fillId="0" borderId="10" xfId="0" applyFont="1" applyBorder="1" applyAlignment="1">
      <alignment horizontal="center"/>
    </xf>
    <xf numFmtId="164" fontId="0" fillId="0" borderId="11" xfId="0" applyNumberFormat="1" applyBorder="1" applyAlignment="1">
      <alignment vertical="center"/>
    </xf>
    <xf numFmtId="0" fontId="0" fillId="0" borderId="1" xfId="0" applyBorder="1" applyAlignment="1">
      <alignment vertical="top" wrapText="1"/>
    </xf>
    <xf numFmtId="0" fontId="0" fillId="0" borderId="6" xfId="0" applyBorder="1" applyAlignment="1">
      <alignment vertical="top" wrapText="1"/>
    </xf>
    <xf numFmtId="0" fontId="7" fillId="0" borderId="1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27</xdr:col>
      <xdr:colOff>285750</xdr:colOff>
      <xdr:row>0</xdr:row>
      <xdr:rowOff>57150</xdr:rowOff>
    </xdr:from>
    <xdr:to>
      <xdr:col>31</xdr:col>
      <xdr:colOff>476250</xdr:colOff>
      <xdr:row>2</xdr:row>
      <xdr:rowOff>95867</xdr:rowOff>
    </xdr:to>
    <xdr:pic>
      <xdr:nvPicPr>
        <xdr:cNvPr id="2" name="imgViewerImage" descr="http://unionsquare.premierenergy.co.uk/__files/document/363239/Premier-Energy-Logo-CMYK.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11325" y="57150"/>
          <a:ext cx="2628900" cy="572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29"/>
  <sheetViews>
    <sheetView tabSelected="1" workbookViewId="0">
      <selection activeCell="G21" sqref="G21"/>
    </sheetView>
  </sheetViews>
  <sheetFormatPr defaultRowHeight="15" x14ac:dyDescent="0.25"/>
  <cols>
    <col min="1" max="1" width="34" customWidth="1"/>
    <col min="2" max="2" width="21.7109375" bestFit="1" customWidth="1"/>
    <col min="3" max="4" width="20.7109375" style="1" customWidth="1"/>
    <col min="5" max="5" width="23.42578125" style="1" bestFit="1" customWidth="1"/>
    <col min="6" max="7" width="20.7109375" style="1" customWidth="1"/>
    <col min="8" max="8" width="21.7109375" style="1" bestFit="1" customWidth="1"/>
    <col min="9" max="9" width="21.7109375" style="1" customWidth="1"/>
    <col min="10" max="10" width="22.5703125" customWidth="1"/>
    <col min="11" max="11" width="27.28515625" bestFit="1" customWidth="1"/>
    <col min="12" max="12" width="27.28515625" customWidth="1"/>
    <col min="13" max="13" width="2.28515625" customWidth="1"/>
  </cols>
  <sheetData>
    <row r="2" spans="1:32" ht="27" customHeight="1" x14ac:dyDescent="0.3">
      <c r="A2" s="2" t="s">
        <v>51</v>
      </c>
      <c r="B2" s="2"/>
      <c r="J2" s="9"/>
      <c r="K2" s="9"/>
      <c r="L2" s="9"/>
      <c r="T2" s="4"/>
    </row>
    <row r="3" spans="1:32" ht="15.75" thickBot="1" x14ac:dyDescent="0.3">
      <c r="B3" s="53" t="s">
        <v>34</v>
      </c>
      <c r="C3" s="53"/>
      <c r="D3" s="53"/>
      <c r="E3" s="53" t="s">
        <v>35</v>
      </c>
      <c r="F3" s="53"/>
      <c r="G3" s="53"/>
      <c r="H3" s="53" t="s">
        <v>36</v>
      </c>
      <c r="I3" s="53"/>
      <c r="J3" s="53"/>
      <c r="K3" s="48" t="s">
        <v>39</v>
      </c>
      <c r="L3" s="46" t="s">
        <v>57</v>
      </c>
    </row>
    <row r="4" spans="1:32" x14ac:dyDescent="0.25">
      <c r="A4" s="32" t="s">
        <v>0</v>
      </c>
      <c r="B4" s="10" t="s">
        <v>52</v>
      </c>
      <c r="C4" s="11" t="s">
        <v>53</v>
      </c>
      <c r="D4" s="12" t="s">
        <v>54</v>
      </c>
      <c r="E4" s="10" t="s">
        <v>55</v>
      </c>
      <c r="F4" s="11" t="s">
        <v>53</v>
      </c>
      <c r="G4" s="12" t="s">
        <v>54</v>
      </c>
      <c r="H4" s="10" t="s">
        <v>56</v>
      </c>
      <c r="I4" s="11" t="s">
        <v>40</v>
      </c>
      <c r="J4" s="11" t="s">
        <v>54</v>
      </c>
      <c r="K4" s="49" t="s">
        <v>37</v>
      </c>
      <c r="L4" s="47" t="s">
        <v>38</v>
      </c>
      <c r="M4" s="10"/>
      <c r="N4" s="23" t="s">
        <v>13</v>
      </c>
      <c r="O4" s="24"/>
      <c r="P4" s="24"/>
      <c r="Q4" s="24"/>
      <c r="R4" s="24"/>
      <c r="S4" s="24"/>
      <c r="T4" s="24"/>
      <c r="U4" s="24"/>
      <c r="V4" s="24"/>
      <c r="W4" s="24"/>
      <c r="X4" s="24"/>
      <c r="Y4" s="24"/>
      <c r="Z4" s="24"/>
      <c r="AA4" s="24"/>
      <c r="AB4" s="24"/>
      <c r="AC4" s="24"/>
      <c r="AD4" s="24"/>
      <c r="AE4" s="24"/>
      <c r="AF4" s="25"/>
    </row>
    <row r="5" spans="1:32" x14ac:dyDescent="0.25">
      <c r="A5" s="33" t="s">
        <v>1</v>
      </c>
      <c r="B5" s="21">
        <v>434</v>
      </c>
      <c r="C5" s="21">
        <v>366</v>
      </c>
      <c r="D5" s="18">
        <f>B5-C5</f>
        <v>68</v>
      </c>
      <c r="E5" s="17" t="s">
        <v>12</v>
      </c>
      <c r="F5" s="17" t="s">
        <v>12</v>
      </c>
      <c r="G5" s="18" t="s">
        <v>12</v>
      </c>
      <c r="H5" s="13">
        <v>-164</v>
      </c>
      <c r="I5" s="13">
        <v>-344.7</v>
      </c>
      <c r="J5" s="7">
        <f>I5-H5</f>
        <v>-180.7</v>
      </c>
      <c r="K5" s="43">
        <f>B5+H5</f>
        <v>270</v>
      </c>
      <c r="L5" s="43">
        <f>K5-(C5+I5)</f>
        <v>248.7</v>
      </c>
      <c r="M5" s="26"/>
      <c r="N5" s="3" t="s">
        <v>41</v>
      </c>
      <c r="O5" s="3"/>
      <c r="P5" s="3"/>
      <c r="Q5" s="3"/>
      <c r="R5" s="3"/>
      <c r="S5" s="3"/>
      <c r="T5" s="3"/>
      <c r="U5" s="3"/>
      <c r="V5" s="3"/>
      <c r="W5" s="3"/>
      <c r="X5" s="3"/>
      <c r="Y5" s="3"/>
      <c r="Z5" s="3"/>
      <c r="AA5" s="3"/>
      <c r="AB5" s="3"/>
      <c r="AC5" s="3"/>
      <c r="AD5" s="3"/>
      <c r="AE5" s="3"/>
      <c r="AF5" s="27"/>
    </row>
    <row r="6" spans="1:32" x14ac:dyDescent="0.25">
      <c r="A6" s="33" t="s">
        <v>25</v>
      </c>
      <c r="B6" s="21">
        <v>233</v>
      </c>
      <c r="C6" s="21">
        <v>293</v>
      </c>
      <c r="D6" s="18">
        <f t="shared" ref="D6:D26" si="0">B6-C6</f>
        <v>-60</v>
      </c>
      <c r="E6" s="17">
        <v>400</v>
      </c>
      <c r="F6" s="17">
        <v>490</v>
      </c>
      <c r="G6" s="18">
        <f>E6-F6</f>
        <v>-90</v>
      </c>
      <c r="H6" s="13">
        <v>-471</v>
      </c>
      <c r="I6" s="13">
        <v>-420</v>
      </c>
      <c r="J6" s="7">
        <f>I6-H6</f>
        <v>51</v>
      </c>
      <c r="K6" s="43">
        <f>B6+E6+H6</f>
        <v>162</v>
      </c>
      <c r="L6" s="43">
        <f>K6-(C6+F6+I6)</f>
        <v>-201</v>
      </c>
      <c r="M6" s="26"/>
      <c r="N6" s="3" t="s">
        <v>32</v>
      </c>
      <c r="O6" s="3"/>
      <c r="P6" s="3"/>
      <c r="Q6" s="3"/>
      <c r="R6" s="3"/>
      <c r="S6" s="3"/>
      <c r="T6" s="3"/>
      <c r="U6" s="3"/>
      <c r="V6" s="3"/>
      <c r="W6" s="3"/>
      <c r="X6" s="3"/>
      <c r="Y6" s="3"/>
      <c r="Z6" s="3"/>
      <c r="AA6" s="3"/>
      <c r="AB6" s="3"/>
      <c r="AC6" s="3"/>
      <c r="AD6" s="3"/>
      <c r="AE6" s="3"/>
      <c r="AF6" s="27"/>
    </row>
    <row r="7" spans="1:32" x14ac:dyDescent="0.25">
      <c r="A7" s="33" t="s">
        <v>6</v>
      </c>
      <c r="B7" s="21">
        <v>96</v>
      </c>
      <c r="C7" s="21">
        <v>96</v>
      </c>
      <c r="D7" s="18">
        <f t="shared" si="0"/>
        <v>0</v>
      </c>
      <c r="E7" s="17" t="s">
        <v>12</v>
      </c>
      <c r="F7" s="17" t="s">
        <v>12</v>
      </c>
      <c r="G7" s="18" t="s">
        <v>12</v>
      </c>
      <c r="H7" s="13">
        <v>-397</v>
      </c>
      <c r="I7" s="13">
        <v>-408</v>
      </c>
      <c r="J7" s="7">
        <f t="shared" ref="J7:J26" si="1">I7-H7</f>
        <v>-11</v>
      </c>
      <c r="K7" s="43">
        <f>B7+H7</f>
        <v>-301</v>
      </c>
      <c r="L7" s="43">
        <f>K7-(C7+I7)</f>
        <v>11</v>
      </c>
      <c r="M7" s="26"/>
      <c r="N7" s="3"/>
      <c r="O7" s="3"/>
      <c r="P7" s="3"/>
      <c r="Q7" s="3"/>
      <c r="R7" s="3"/>
      <c r="S7" s="3"/>
      <c r="T7" s="3"/>
      <c r="U7" s="3"/>
      <c r="V7" s="3"/>
      <c r="W7" s="3"/>
      <c r="X7" s="3"/>
      <c r="Y7" s="3"/>
      <c r="Z7" s="3"/>
      <c r="AA7" s="3"/>
      <c r="AB7" s="3"/>
      <c r="AC7" s="3"/>
      <c r="AD7" s="3"/>
      <c r="AE7" s="3"/>
      <c r="AF7" s="27"/>
    </row>
    <row r="8" spans="1:32" x14ac:dyDescent="0.25">
      <c r="A8" s="33" t="s">
        <v>2</v>
      </c>
      <c r="B8" s="21">
        <v>293</v>
      </c>
      <c r="C8" s="21">
        <v>309</v>
      </c>
      <c r="D8" s="18">
        <f t="shared" si="0"/>
        <v>-16</v>
      </c>
      <c r="E8" s="17" t="s">
        <v>12</v>
      </c>
      <c r="F8" s="17" t="s">
        <v>12</v>
      </c>
      <c r="G8" s="18" t="s">
        <v>12</v>
      </c>
      <c r="H8" s="13">
        <v>-591</v>
      </c>
      <c r="I8" s="13">
        <v>-699</v>
      </c>
      <c r="J8" s="7">
        <f t="shared" si="1"/>
        <v>-108</v>
      </c>
      <c r="K8" s="43">
        <f>B8+H8</f>
        <v>-298</v>
      </c>
      <c r="L8" s="43">
        <f t="shared" ref="L8:L9" si="2">K8-(C8+I8)</f>
        <v>92</v>
      </c>
      <c r="M8" s="26"/>
      <c r="N8" s="3" t="s">
        <v>43</v>
      </c>
      <c r="O8" s="3"/>
      <c r="P8" s="3"/>
      <c r="Q8" s="3"/>
      <c r="R8" s="3"/>
      <c r="S8" s="3"/>
      <c r="T8" s="3"/>
      <c r="U8" s="3"/>
      <c r="V8" s="3"/>
      <c r="W8" s="3"/>
      <c r="X8" s="3"/>
      <c r="Y8" s="3"/>
      <c r="Z8" s="3"/>
      <c r="AA8" s="3"/>
      <c r="AB8" s="3"/>
      <c r="AC8" s="3"/>
      <c r="AD8" s="3"/>
      <c r="AE8" s="3"/>
      <c r="AF8" s="27"/>
    </row>
    <row r="9" spans="1:32" x14ac:dyDescent="0.25">
      <c r="A9" s="33" t="s">
        <v>3</v>
      </c>
      <c r="B9" s="21">
        <v>305</v>
      </c>
      <c r="C9" s="21">
        <v>305</v>
      </c>
      <c r="D9" s="18">
        <f t="shared" si="0"/>
        <v>0</v>
      </c>
      <c r="E9" s="17" t="s">
        <v>12</v>
      </c>
      <c r="F9" s="17" t="s">
        <v>12</v>
      </c>
      <c r="G9" s="18" t="s">
        <v>12</v>
      </c>
      <c r="H9" s="13">
        <v>-940.29</v>
      </c>
      <c r="I9" s="13">
        <v>-660</v>
      </c>
      <c r="J9" s="7">
        <f t="shared" si="1"/>
        <v>280.28999999999996</v>
      </c>
      <c r="K9" s="43">
        <f>B9+H9</f>
        <v>-635.29</v>
      </c>
      <c r="L9" s="43">
        <f t="shared" si="2"/>
        <v>-280.28999999999996</v>
      </c>
      <c r="M9" s="26"/>
      <c r="N9" s="3" t="s">
        <v>26</v>
      </c>
      <c r="O9" s="3"/>
      <c r="P9" s="3"/>
      <c r="Q9" s="3"/>
      <c r="R9" s="3"/>
      <c r="S9" s="3"/>
      <c r="T9" s="3"/>
      <c r="U9" s="3"/>
      <c r="V9" s="3"/>
      <c r="W9" s="3"/>
      <c r="X9" s="3"/>
      <c r="Y9" s="3"/>
      <c r="Z9" s="3"/>
      <c r="AA9" s="3"/>
      <c r="AB9" s="3"/>
      <c r="AC9" s="3"/>
      <c r="AD9" s="3"/>
      <c r="AE9" s="3"/>
      <c r="AF9" s="27"/>
    </row>
    <row r="10" spans="1:32" x14ac:dyDescent="0.25">
      <c r="A10" s="33" t="s">
        <v>16</v>
      </c>
      <c r="B10" s="21">
        <v>487</v>
      </c>
      <c r="C10" s="21">
        <v>428</v>
      </c>
      <c r="D10" s="18">
        <f t="shared" si="0"/>
        <v>59</v>
      </c>
      <c r="E10" s="17">
        <v>487</v>
      </c>
      <c r="F10" s="17">
        <v>428</v>
      </c>
      <c r="G10" s="18">
        <f>E10-F10</f>
        <v>59</v>
      </c>
      <c r="H10" s="36">
        <v>0</v>
      </c>
      <c r="I10" s="36">
        <v>0</v>
      </c>
      <c r="J10" s="7">
        <f t="shared" si="1"/>
        <v>0</v>
      </c>
      <c r="K10" s="44">
        <f>B10+E10+H10</f>
        <v>974</v>
      </c>
      <c r="L10" s="44">
        <f>K10-(C10+F10+I10)</f>
        <v>118</v>
      </c>
      <c r="M10" s="26"/>
      <c r="N10" s="6"/>
      <c r="O10" s="3"/>
      <c r="P10" s="3"/>
      <c r="Q10" s="3"/>
      <c r="R10" s="3"/>
      <c r="S10" s="3"/>
      <c r="T10" s="3"/>
      <c r="U10" s="3"/>
      <c r="V10" s="3"/>
      <c r="W10" s="3"/>
      <c r="X10" s="3"/>
      <c r="Y10" s="3"/>
      <c r="Z10" s="3"/>
      <c r="AA10" s="3"/>
      <c r="AB10" s="3"/>
      <c r="AC10" s="3"/>
      <c r="AD10" s="3"/>
      <c r="AE10" s="3"/>
      <c r="AF10" s="27"/>
    </row>
    <row r="11" spans="1:32" x14ac:dyDescent="0.25">
      <c r="A11" s="33" t="s">
        <v>4</v>
      </c>
      <c r="B11" s="21">
        <v>200</v>
      </c>
      <c r="C11" s="21">
        <v>140</v>
      </c>
      <c r="D11" s="18">
        <f t="shared" si="0"/>
        <v>60</v>
      </c>
      <c r="E11" s="17">
        <v>75</v>
      </c>
      <c r="F11" s="17" t="s">
        <v>12</v>
      </c>
      <c r="G11" s="18" t="s">
        <v>12</v>
      </c>
      <c r="H11" s="13">
        <v>0</v>
      </c>
      <c r="I11" s="13">
        <v>0</v>
      </c>
      <c r="J11" s="7">
        <f t="shared" si="1"/>
        <v>0</v>
      </c>
      <c r="K11" s="43">
        <f>B11+H11</f>
        <v>200</v>
      </c>
      <c r="L11" s="44">
        <f>K11-(C11+I11)</f>
        <v>60</v>
      </c>
      <c r="M11" s="26"/>
      <c r="N11" s="3" t="s">
        <v>14</v>
      </c>
      <c r="O11" s="3"/>
      <c r="P11" s="3"/>
      <c r="Q11" s="3"/>
      <c r="R11" s="3"/>
      <c r="S11" s="3"/>
      <c r="T11" s="3"/>
      <c r="U11" s="3"/>
      <c r="V11" s="3"/>
      <c r="W11" s="3"/>
      <c r="X11" s="3"/>
      <c r="Y11" s="3"/>
      <c r="Z11" s="3"/>
      <c r="AA11" s="3"/>
      <c r="AB11" s="3"/>
      <c r="AC11" s="3"/>
      <c r="AD11" s="3"/>
      <c r="AE11" s="3"/>
      <c r="AF11" s="27"/>
    </row>
    <row r="12" spans="1:32" x14ac:dyDescent="0.25">
      <c r="A12" s="33" t="s">
        <v>30</v>
      </c>
      <c r="B12" s="21">
        <v>458.91</v>
      </c>
      <c r="C12" s="21">
        <v>411.28</v>
      </c>
      <c r="D12" s="18">
        <f t="shared" si="0"/>
        <v>47.630000000000052</v>
      </c>
      <c r="E12" s="17">
        <v>458.91</v>
      </c>
      <c r="F12" s="17">
        <v>411.28</v>
      </c>
      <c r="G12" s="18">
        <f>E12-F12</f>
        <v>47.630000000000052</v>
      </c>
      <c r="H12" s="14">
        <v>-118.09</v>
      </c>
      <c r="I12" s="14">
        <v>0</v>
      </c>
      <c r="J12" s="7">
        <f t="shared" si="1"/>
        <v>118.09</v>
      </c>
      <c r="K12" s="44">
        <f>B12+E12+H12</f>
        <v>799.73</v>
      </c>
      <c r="L12" s="44">
        <f>K12-(C12+F12+I12)</f>
        <v>-22.829999999999927</v>
      </c>
      <c r="M12" s="26"/>
      <c r="N12" s="6"/>
      <c r="O12" s="3"/>
      <c r="P12" s="3"/>
      <c r="Q12" s="3"/>
      <c r="R12" s="3"/>
      <c r="S12" s="3"/>
      <c r="T12" s="3"/>
      <c r="U12" s="3"/>
      <c r="V12" s="3"/>
      <c r="W12" s="3"/>
      <c r="X12" s="3"/>
      <c r="Y12" s="3"/>
      <c r="Z12" s="3"/>
      <c r="AA12" s="3"/>
      <c r="AB12" s="3"/>
      <c r="AC12" s="3"/>
      <c r="AD12" s="3"/>
      <c r="AE12" s="3"/>
      <c r="AF12" s="27"/>
    </row>
    <row r="13" spans="1:32" x14ac:dyDescent="0.25">
      <c r="A13" s="33" t="s">
        <v>24</v>
      </c>
      <c r="B13" s="21">
        <v>136</v>
      </c>
      <c r="C13" s="21">
        <v>200</v>
      </c>
      <c r="D13" s="18">
        <f t="shared" ref="D13" si="3">B13-C13</f>
        <v>-64</v>
      </c>
      <c r="E13" s="17" t="s">
        <v>12</v>
      </c>
      <c r="F13" s="17" t="s">
        <v>12</v>
      </c>
      <c r="G13" s="18" t="s">
        <v>12</v>
      </c>
      <c r="H13" s="13">
        <v>-471</v>
      </c>
      <c r="I13" s="13">
        <v>-420</v>
      </c>
      <c r="J13" s="7">
        <f t="shared" si="1"/>
        <v>51</v>
      </c>
      <c r="K13" s="43">
        <f>B13+H13</f>
        <v>-335</v>
      </c>
      <c r="L13" s="43">
        <f>K13-(C13+I13)</f>
        <v>-115</v>
      </c>
      <c r="M13" s="26"/>
      <c r="N13" s="35" t="s">
        <v>32</v>
      </c>
      <c r="O13" s="3"/>
      <c r="P13" s="3"/>
      <c r="Q13" s="3"/>
      <c r="R13" s="3"/>
      <c r="S13" s="3"/>
      <c r="T13" s="3"/>
      <c r="U13" s="3"/>
      <c r="V13" s="3"/>
      <c r="W13" s="3"/>
      <c r="X13" s="3"/>
      <c r="Y13" s="3"/>
      <c r="Z13" s="3"/>
      <c r="AA13" s="3"/>
      <c r="AB13" s="3"/>
      <c r="AC13" s="3"/>
      <c r="AD13" s="3"/>
      <c r="AE13" s="3"/>
      <c r="AF13" s="27"/>
    </row>
    <row r="14" spans="1:32" x14ac:dyDescent="0.25">
      <c r="A14" s="33" t="s">
        <v>20</v>
      </c>
      <c r="B14" s="21">
        <v>165</v>
      </c>
      <c r="C14" s="21">
        <v>130</v>
      </c>
      <c r="D14" s="18">
        <f t="shared" si="0"/>
        <v>35</v>
      </c>
      <c r="E14" s="17">
        <v>75</v>
      </c>
      <c r="F14" s="17">
        <v>95</v>
      </c>
      <c r="G14" s="18">
        <f>E14-F14</f>
        <v>-20</v>
      </c>
      <c r="H14" s="13">
        <v>0</v>
      </c>
      <c r="I14" s="13">
        <v>0</v>
      </c>
      <c r="J14" s="7">
        <f t="shared" si="1"/>
        <v>0</v>
      </c>
      <c r="K14" s="43">
        <f>B14+E14+H14</f>
        <v>240</v>
      </c>
      <c r="L14" s="43">
        <f>K14-(C14+F14+I14)</f>
        <v>15</v>
      </c>
      <c r="M14" s="26"/>
      <c r="N14" s="3" t="s">
        <v>44</v>
      </c>
      <c r="O14" s="3"/>
      <c r="P14" s="3"/>
      <c r="Q14" s="3"/>
      <c r="R14" s="3"/>
      <c r="S14" s="3"/>
      <c r="T14" s="3"/>
      <c r="U14" s="3"/>
      <c r="V14" s="3"/>
      <c r="W14" s="3"/>
      <c r="X14" s="3"/>
      <c r="Y14" s="3"/>
      <c r="Z14" s="3"/>
      <c r="AA14" s="3"/>
      <c r="AB14" s="3"/>
      <c r="AC14" s="3"/>
      <c r="AD14" s="3"/>
      <c r="AE14" s="3"/>
      <c r="AF14" s="27"/>
    </row>
    <row r="15" spans="1:32" x14ac:dyDescent="0.25">
      <c r="A15" s="33" t="s">
        <v>5</v>
      </c>
      <c r="B15" s="21">
        <v>318</v>
      </c>
      <c r="C15" s="21">
        <v>321</v>
      </c>
      <c r="D15" s="18">
        <f t="shared" si="0"/>
        <v>-3</v>
      </c>
      <c r="E15" s="17" t="s">
        <v>12</v>
      </c>
      <c r="F15" s="17" t="s">
        <v>12</v>
      </c>
      <c r="G15" s="18" t="s">
        <v>12</v>
      </c>
      <c r="H15" s="13">
        <v>-247</v>
      </c>
      <c r="I15" s="13">
        <v>-430</v>
      </c>
      <c r="J15" s="7">
        <f t="shared" si="1"/>
        <v>-183</v>
      </c>
      <c r="K15" s="43">
        <f>B15+H15</f>
        <v>71</v>
      </c>
      <c r="L15" s="43">
        <f>K15-(C15+I15)</f>
        <v>180</v>
      </c>
      <c r="M15" s="26"/>
      <c r="N15" s="3" t="s">
        <v>28</v>
      </c>
      <c r="O15" s="3"/>
      <c r="P15" s="3"/>
      <c r="Q15" s="3"/>
      <c r="R15" s="3"/>
      <c r="S15" s="3"/>
      <c r="T15" s="3"/>
      <c r="U15" s="3"/>
      <c r="V15" s="3"/>
      <c r="W15" s="3"/>
      <c r="X15" s="3"/>
      <c r="Y15" s="3"/>
      <c r="Z15" s="3"/>
      <c r="AA15" s="3"/>
      <c r="AB15" s="3"/>
      <c r="AC15" s="3"/>
      <c r="AD15" s="3"/>
      <c r="AE15" s="3"/>
      <c r="AF15" s="27"/>
    </row>
    <row r="16" spans="1:32" s="8" customFormat="1" ht="30" customHeight="1" x14ac:dyDescent="0.25">
      <c r="A16" s="37" t="s">
        <v>11</v>
      </c>
      <c r="B16" s="38">
        <v>405.41</v>
      </c>
      <c r="C16" s="38">
        <v>363.34</v>
      </c>
      <c r="D16" s="39">
        <f t="shared" si="0"/>
        <v>42.07000000000005</v>
      </c>
      <c r="E16" s="40">
        <v>329.57</v>
      </c>
      <c r="F16" s="40">
        <v>295.37</v>
      </c>
      <c r="G16" s="39">
        <f>E16-F16</f>
        <v>34.199999999999989</v>
      </c>
      <c r="H16" s="41">
        <f>-340.41-72.91</f>
        <v>-413.32000000000005</v>
      </c>
      <c r="I16" s="41">
        <v>-547.28</v>
      </c>
      <c r="J16" s="42">
        <f t="shared" si="1"/>
        <v>-133.95999999999992</v>
      </c>
      <c r="K16" s="50">
        <f>B16+E16+H16</f>
        <v>321.65999999999997</v>
      </c>
      <c r="L16" s="50">
        <f t="shared" ref="L16:L26" si="4">K16-(C16+F16+I16)</f>
        <v>210.2299999999999</v>
      </c>
      <c r="M16" s="28"/>
      <c r="N16" s="51" t="s">
        <v>45</v>
      </c>
      <c r="O16" s="51"/>
      <c r="P16" s="51"/>
      <c r="Q16" s="51"/>
      <c r="R16" s="51"/>
      <c r="S16" s="51"/>
      <c r="T16" s="51"/>
      <c r="U16" s="51"/>
      <c r="V16" s="51"/>
      <c r="W16" s="51"/>
      <c r="X16" s="51"/>
      <c r="Y16" s="51"/>
      <c r="Z16" s="51"/>
      <c r="AA16" s="51"/>
      <c r="AB16" s="51"/>
      <c r="AC16" s="51"/>
      <c r="AD16" s="51"/>
      <c r="AE16" s="51"/>
      <c r="AF16" s="52"/>
    </row>
    <row r="17" spans="1:32" x14ac:dyDescent="0.25">
      <c r="A17" s="33" t="s">
        <v>22</v>
      </c>
      <c r="B17" s="17"/>
      <c r="C17" s="17" t="s">
        <v>12</v>
      </c>
      <c r="D17" s="18" t="s">
        <v>12</v>
      </c>
      <c r="E17" s="17"/>
      <c r="F17" s="17" t="s">
        <v>12</v>
      </c>
      <c r="G17" s="18" t="s">
        <v>12</v>
      </c>
      <c r="H17" s="14"/>
      <c r="I17" s="14" t="s">
        <v>12</v>
      </c>
      <c r="J17" s="5" t="s">
        <v>12</v>
      </c>
      <c r="K17" s="44" t="s">
        <v>12</v>
      </c>
      <c r="L17" s="44" t="s">
        <v>12</v>
      </c>
      <c r="M17" s="26"/>
      <c r="N17" s="3" t="s">
        <v>23</v>
      </c>
      <c r="O17" s="3"/>
      <c r="P17" s="3"/>
      <c r="Q17" s="3"/>
      <c r="R17" s="3"/>
      <c r="S17" s="3"/>
      <c r="T17" s="3"/>
      <c r="U17" s="3"/>
      <c r="V17" s="3"/>
      <c r="W17" s="3"/>
      <c r="X17" s="3"/>
      <c r="Y17" s="3"/>
      <c r="Z17" s="3"/>
      <c r="AA17" s="3"/>
      <c r="AB17" s="3"/>
      <c r="AC17" s="3"/>
      <c r="AD17" s="3"/>
      <c r="AE17" s="3"/>
      <c r="AF17" s="27"/>
    </row>
    <row r="18" spans="1:32" x14ac:dyDescent="0.25">
      <c r="A18" s="33" t="s">
        <v>29</v>
      </c>
      <c r="B18" s="21">
        <v>375</v>
      </c>
      <c r="C18" s="21">
        <v>312</v>
      </c>
      <c r="D18" s="18">
        <f t="shared" si="0"/>
        <v>63</v>
      </c>
      <c r="E18" s="17" t="s">
        <v>12</v>
      </c>
      <c r="F18" s="17" t="s">
        <v>12</v>
      </c>
      <c r="G18" s="18" t="s">
        <v>12</v>
      </c>
      <c r="H18" s="13">
        <v>-316</v>
      </c>
      <c r="I18" s="13">
        <v>-247</v>
      </c>
      <c r="J18" s="7">
        <f t="shared" si="1"/>
        <v>69</v>
      </c>
      <c r="K18" s="43">
        <f>B18+H18</f>
        <v>59</v>
      </c>
      <c r="L18" s="43">
        <f>K18-(C18+I18)</f>
        <v>-6</v>
      </c>
      <c r="M18" s="26"/>
      <c r="N18" s="3" t="s">
        <v>15</v>
      </c>
      <c r="O18" s="3"/>
      <c r="P18" s="3"/>
      <c r="Q18" s="3"/>
      <c r="R18" s="3"/>
      <c r="S18" s="3"/>
      <c r="T18" s="3"/>
      <c r="U18" s="3"/>
      <c r="V18" s="3"/>
      <c r="W18" s="3"/>
      <c r="X18" s="3"/>
      <c r="Y18" s="3"/>
      <c r="Z18" s="3"/>
      <c r="AA18" s="3"/>
      <c r="AB18" s="3"/>
      <c r="AC18" s="3"/>
      <c r="AD18" s="3"/>
      <c r="AE18" s="3"/>
      <c r="AF18" s="27"/>
    </row>
    <row r="19" spans="1:32" x14ac:dyDescent="0.25">
      <c r="A19" s="33" t="s">
        <v>7</v>
      </c>
      <c r="B19" s="21">
        <v>633</v>
      </c>
      <c r="C19" s="21">
        <v>633</v>
      </c>
      <c r="D19" s="18">
        <f t="shared" si="0"/>
        <v>0</v>
      </c>
      <c r="E19" s="17" t="s">
        <v>12</v>
      </c>
      <c r="F19" s="17" t="s">
        <v>12</v>
      </c>
      <c r="G19" s="18" t="s">
        <v>12</v>
      </c>
      <c r="H19" s="13">
        <v>-605</v>
      </c>
      <c r="I19" s="13">
        <v>-605</v>
      </c>
      <c r="J19" s="7">
        <f t="shared" si="1"/>
        <v>0</v>
      </c>
      <c r="K19" s="43">
        <f>B19+H19</f>
        <v>28</v>
      </c>
      <c r="L19" s="43">
        <f t="shared" ref="L19:L20" si="5">K19-(C19+I19)</f>
        <v>0</v>
      </c>
      <c r="M19" s="26"/>
      <c r="N19" s="3" t="s">
        <v>46</v>
      </c>
      <c r="O19" s="3"/>
      <c r="P19" s="3"/>
      <c r="Q19" s="3"/>
      <c r="R19" s="3"/>
      <c r="S19" s="3"/>
      <c r="T19" s="3"/>
      <c r="U19" s="3"/>
      <c r="V19" s="3"/>
      <c r="W19" s="3"/>
      <c r="X19" s="3"/>
      <c r="Y19" s="3"/>
      <c r="Z19" s="3"/>
      <c r="AA19" s="3"/>
      <c r="AB19" s="3"/>
      <c r="AC19" s="3"/>
      <c r="AD19" s="3"/>
      <c r="AE19" s="3"/>
      <c r="AF19" s="27"/>
    </row>
    <row r="20" spans="1:32" x14ac:dyDescent="0.25">
      <c r="A20" s="33" t="s">
        <v>21</v>
      </c>
      <c r="B20" s="21">
        <v>305</v>
      </c>
      <c r="C20" s="21">
        <v>305</v>
      </c>
      <c r="D20" s="18">
        <f t="shared" si="0"/>
        <v>0</v>
      </c>
      <c r="E20" s="17" t="s">
        <v>12</v>
      </c>
      <c r="F20" s="17" t="s">
        <v>12</v>
      </c>
      <c r="G20" s="18" t="s">
        <v>12</v>
      </c>
      <c r="H20" s="13">
        <v>-940.29</v>
      </c>
      <c r="I20" s="13">
        <v>-660</v>
      </c>
      <c r="J20" s="7">
        <f t="shared" si="1"/>
        <v>280.28999999999996</v>
      </c>
      <c r="K20" s="43">
        <f>B20+H20</f>
        <v>-635.29</v>
      </c>
      <c r="L20" s="43">
        <f t="shared" si="5"/>
        <v>-280.28999999999996</v>
      </c>
      <c r="M20" s="26"/>
      <c r="N20" s="3" t="s">
        <v>27</v>
      </c>
      <c r="O20" s="3"/>
      <c r="P20" s="3"/>
      <c r="Q20" s="3"/>
      <c r="R20" s="3"/>
      <c r="S20" s="3"/>
      <c r="T20" s="3"/>
      <c r="U20" s="3"/>
      <c r="V20" s="3"/>
      <c r="W20" s="3"/>
      <c r="X20" s="3"/>
      <c r="Y20" s="3"/>
      <c r="Z20" s="3"/>
      <c r="AA20" s="3"/>
      <c r="AB20" s="3"/>
      <c r="AC20" s="3"/>
      <c r="AD20" s="3"/>
      <c r="AE20" s="3"/>
      <c r="AF20" s="27"/>
    </row>
    <row r="21" spans="1:32" x14ac:dyDescent="0.25">
      <c r="A21" s="33" t="s">
        <v>17</v>
      </c>
      <c r="B21" s="21">
        <v>96</v>
      </c>
      <c r="C21" s="21">
        <v>96</v>
      </c>
      <c r="D21" s="18">
        <f t="shared" si="0"/>
        <v>0</v>
      </c>
      <c r="E21" s="17">
        <v>707</v>
      </c>
      <c r="F21" s="17">
        <v>707</v>
      </c>
      <c r="G21" s="18">
        <f>E21-F21</f>
        <v>0</v>
      </c>
      <c r="H21" s="13">
        <v>-592</v>
      </c>
      <c r="I21" s="13">
        <v>-602</v>
      </c>
      <c r="J21" s="7">
        <f t="shared" si="1"/>
        <v>-10</v>
      </c>
      <c r="K21" s="43">
        <f t="shared" ref="K21:K26" si="6">B21+E21+H21</f>
        <v>211</v>
      </c>
      <c r="L21" s="43">
        <f t="shared" si="4"/>
        <v>10</v>
      </c>
      <c r="M21" s="26"/>
      <c r="N21" s="3" t="s">
        <v>42</v>
      </c>
      <c r="O21" s="3"/>
      <c r="P21" s="3"/>
      <c r="Q21" s="3"/>
      <c r="R21" s="3"/>
      <c r="S21" s="3"/>
      <c r="T21" s="3"/>
      <c r="U21" s="3"/>
      <c r="V21" s="3"/>
      <c r="W21" s="3"/>
      <c r="X21" s="3"/>
      <c r="Y21" s="3"/>
      <c r="Z21" s="3"/>
      <c r="AA21" s="3"/>
      <c r="AB21" s="3"/>
      <c r="AC21" s="3"/>
      <c r="AD21" s="3"/>
      <c r="AE21" s="3"/>
      <c r="AF21" s="27"/>
    </row>
    <row r="22" spans="1:32" s="8" customFormat="1" ht="30" customHeight="1" x14ac:dyDescent="0.25">
      <c r="A22" s="37" t="s">
        <v>8</v>
      </c>
      <c r="B22" s="38">
        <v>150</v>
      </c>
      <c r="C22" s="38">
        <v>0</v>
      </c>
      <c r="D22" s="39">
        <f t="shared" si="0"/>
        <v>150</v>
      </c>
      <c r="E22" s="40">
        <v>563</v>
      </c>
      <c r="F22" s="40">
        <v>608</v>
      </c>
      <c r="G22" s="39">
        <f t="shared" ref="G22:G26" si="7">E22-F22</f>
        <v>-45</v>
      </c>
      <c r="H22" s="41">
        <v>-279</v>
      </c>
      <c r="I22" s="41">
        <v>-406</v>
      </c>
      <c r="J22" s="42">
        <f t="shared" si="1"/>
        <v>-127</v>
      </c>
      <c r="K22" s="50">
        <f t="shared" si="6"/>
        <v>434</v>
      </c>
      <c r="L22" s="50">
        <f t="shared" si="4"/>
        <v>232</v>
      </c>
      <c r="M22" s="28"/>
      <c r="N22" s="51" t="s">
        <v>47</v>
      </c>
      <c r="O22" s="51"/>
      <c r="P22" s="51"/>
      <c r="Q22" s="51"/>
      <c r="R22" s="51"/>
      <c r="S22" s="51"/>
      <c r="T22" s="51"/>
      <c r="U22" s="51"/>
      <c r="V22" s="51"/>
      <c r="W22" s="51"/>
      <c r="X22" s="51"/>
      <c r="Y22" s="51"/>
      <c r="Z22" s="51"/>
      <c r="AA22" s="51"/>
      <c r="AB22" s="51"/>
      <c r="AC22" s="51"/>
      <c r="AD22" s="51"/>
      <c r="AE22" s="51"/>
      <c r="AF22" s="52"/>
    </row>
    <row r="23" spans="1:32" ht="61.5" customHeight="1" x14ac:dyDescent="0.25">
      <c r="A23" s="37" t="s">
        <v>9</v>
      </c>
      <c r="B23" s="38">
        <v>660</v>
      </c>
      <c r="C23" s="38">
        <v>445</v>
      </c>
      <c r="D23" s="39">
        <f t="shared" si="0"/>
        <v>215</v>
      </c>
      <c r="E23" s="40">
        <v>380</v>
      </c>
      <c r="F23" s="40">
        <v>320</v>
      </c>
      <c r="G23" s="39">
        <f t="shared" si="7"/>
        <v>60</v>
      </c>
      <c r="H23" s="41">
        <v>0</v>
      </c>
      <c r="I23" s="41">
        <v>0</v>
      </c>
      <c r="J23" s="42">
        <f t="shared" si="1"/>
        <v>0</v>
      </c>
      <c r="K23" s="50">
        <f t="shared" si="6"/>
        <v>1040</v>
      </c>
      <c r="L23" s="50">
        <f t="shared" si="4"/>
        <v>275</v>
      </c>
      <c r="M23" s="26"/>
      <c r="N23" s="51" t="s">
        <v>50</v>
      </c>
      <c r="O23" s="51"/>
      <c r="P23" s="51"/>
      <c r="Q23" s="51"/>
      <c r="R23" s="51"/>
      <c r="S23" s="51"/>
      <c r="T23" s="51"/>
      <c r="U23" s="51"/>
      <c r="V23" s="51"/>
      <c r="W23" s="51"/>
      <c r="X23" s="51"/>
      <c r="Y23" s="51"/>
      <c r="Z23" s="51"/>
      <c r="AA23" s="51"/>
      <c r="AB23" s="51"/>
      <c r="AC23" s="51"/>
      <c r="AD23" s="51"/>
      <c r="AE23" s="51"/>
      <c r="AF23" s="52"/>
    </row>
    <row r="24" spans="1:32" x14ac:dyDescent="0.25">
      <c r="A24" s="33" t="s">
        <v>18</v>
      </c>
      <c r="B24" s="21">
        <v>302</v>
      </c>
      <c r="C24" s="21">
        <v>302</v>
      </c>
      <c r="D24" s="18">
        <f t="shared" si="0"/>
        <v>0</v>
      </c>
      <c r="E24" s="17">
        <v>279</v>
      </c>
      <c r="F24" s="17">
        <v>279</v>
      </c>
      <c r="G24" s="18">
        <f t="shared" si="7"/>
        <v>0</v>
      </c>
      <c r="H24" s="13">
        <v>-778</v>
      </c>
      <c r="I24" s="13">
        <v>-778</v>
      </c>
      <c r="J24" s="7">
        <f t="shared" si="1"/>
        <v>0</v>
      </c>
      <c r="K24" s="43">
        <f t="shared" si="6"/>
        <v>-197</v>
      </c>
      <c r="L24" s="43">
        <f t="shared" si="4"/>
        <v>0</v>
      </c>
      <c r="M24" s="26"/>
      <c r="N24" s="3" t="s">
        <v>33</v>
      </c>
      <c r="O24" s="3"/>
      <c r="P24" s="3"/>
      <c r="Q24" s="3"/>
      <c r="R24" s="3"/>
      <c r="S24" s="3"/>
      <c r="T24" s="3"/>
      <c r="U24" s="3"/>
      <c r="V24" s="3"/>
      <c r="W24" s="3"/>
      <c r="X24" s="3"/>
      <c r="Y24" s="3"/>
      <c r="Z24" s="3"/>
      <c r="AA24" s="3"/>
      <c r="AB24" s="3"/>
      <c r="AC24" s="3"/>
      <c r="AD24" s="3"/>
      <c r="AE24" s="3"/>
      <c r="AF24" s="27"/>
    </row>
    <row r="25" spans="1:32" ht="30" customHeight="1" x14ac:dyDescent="0.25">
      <c r="A25" s="37" t="s">
        <v>10</v>
      </c>
      <c r="B25" s="38">
        <v>174</v>
      </c>
      <c r="C25" s="38">
        <v>199</v>
      </c>
      <c r="D25" s="39">
        <f t="shared" si="0"/>
        <v>-25</v>
      </c>
      <c r="E25" s="40">
        <v>744</v>
      </c>
      <c r="F25" s="40">
        <v>664</v>
      </c>
      <c r="G25" s="39">
        <f t="shared" si="7"/>
        <v>80</v>
      </c>
      <c r="H25" s="41">
        <v>-211.74</v>
      </c>
      <c r="I25" s="41">
        <v>-263.49</v>
      </c>
      <c r="J25" s="42">
        <f t="shared" si="1"/>
        <v>-51.75</v>
      </c>
      <c r="K25" s="50">
        <f t="shared" si="6"/>
        <v>706.26</v>
      </c>
      <c r="L25" s="50">
        <f t="shared" si="4"/>
        <v>106.75</v>
      </c>
      <c r="M25" s="28"/>
      <c r="N25" s="51" t="s">
        <v>48</v>
      </c>
      <c r="O25" s="51"/>
      <c r="P25" s="51"/>
      <c r="Q25" s="51"/>
      <c r="R25" s="51"/>
      <c r="S25" s="51"/>
      <c r="T25" s="51"/>
      <c r="U25" s="51"/>
      <c r="V25" s="51"/>
      <c r="W25" s="51"/>
      <c r="X25" s="51"/>
      <c r="Y25" s="51"/>
      <c r="Z25" s="51"/>
      <c r="AA25" s="51"/>
      <c r="AB25" s="51"/>
      <c r="AC25" s="51"/>
      <c r="AD25" s="51"/>
      <c r="AE25" s="51"/>
      <c r="AF25" s="52"/>
    </row>
    <row r="26" spans="1:32" ht="15.75" thickBot="1" x14ac:dyDescent="0.3">
      <c r="A26" s="34" t="s">
        <v>19</v>
      </c>
      <c r="B26" s="22">
        <v>96</v>
      </c>
      <c r="C26" s="22">
        <v>80</v>
      </c>
      <c r="D26" s="20">
        <f t="shared" si="0"/>
        <v>16</v>
      </c>
      <c r="E26" s="19">
        <v>210</v>
      </c>
      <c r="F26" s="19">
        <v>220</v>
      </c>
      <c r="G26" s="20">
        <f t="shared" si="7"/>
        <v>-10</v>
      </c>
      <c r="H26" s="15">
        <v>0</v>
      </c>
      <c r="I26" s="15">
        <v>0</v>
      </c>
      <c r="J26" s="16">
        <f t="shared" si="1"/>
        <v>0</v>
      </c>
      <c r="K26" s="45">
        <f t="shared" si="6"/>
        <v>306</v>
      </c>
      <c r="L26" s="45">
        <f t="shared" si="4"/>
        <v>6</v>
      </c>
      <c r="M26" s="29"/>
      <c r="N26" s="30" t="s">
        <v>49</v>
      </c>
      <c r="O26" s="30"/>
      <c r="P26" s="30"/>
      <c r="Q26" s="30"/>
      <c r="R26" s="30"/>
      <c r="S26" s="30"/>
      <c r="T26" s="30"/>
      <c r="U26" s="30"/>
      <c r="V26" s="30"/>
      <c r="W26" s="30"/>
      <c r="X26" s="30"/>
      <c r="Y26" s="30"/>
      <c r="Z26" s="30"/>
      <c r="AA26" s="30"/>
      <c r="AB26" s="30"/>
      <c r="AC26" s="30"/>
      <c r="AD26" s="30"/>
      <c r="AE26" s="30"/>
      <c r="AF26" s="31"/>
    </row>
    <row r="29" spans="1:32" x14ac:dyDescent="0.25">
      <c r="A29" t="s">
        <v>31</v>
      </c>
    </row>
  </sheetData>
  <mergeCells count="7">
    <mergeCell ref="N16:AF16"/>
    <mergeCell ref="N25:AF25"/>
    <mergeCell ref="N22:AF22"/>
    <mergeCell ref="B3:D3"/>
    <mergeCell ref="E3:G3"/>
    <mergeCell ref="H3:J3"/>
    <mergeCell ref="N23:AF23"/>
  </mergeCells>
  <phoneticPr fontId="5" type="noConversion"/>
  <pageMargins left="0.7" right="0.7" top="0.75" bottom="0.75" header="0.3" footer="0.3"/>
  <pageSetup paperSize="8"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Higgs</dc:creator>
  <cp:lastModifiedBy>Roberta Spence</cp:lastModifiedBy>
  <cp:lastPrinted>2020-02-20T15:33:28Z</cp:lastPrinted>
  <dcterms:created xsi:type="dcterms:W3CDTF">2018-02-27T09:21:44Z</dcterms:created>
  <dcterms:modified xsi:type="dcterms:W3CDTF">2023-02-10T16:38:30Z</dcterms:modified>
</cp:coreProperties>
</file>